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600" windowWidth="12000" windowHeight="1830" tabRatio="913"/>
  </bookViews>
  <sheets>
    <sheet name="4er-Gr 2GwS" sheetId="2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  <definedName name="Z_7BF54B68_3C5D_4234_B158_ABDC759C8A89_.wvu.Cols" localSheetId="0" hidden="1">'4er-Gr 2GwS'!$B:$J</definedName>
  </definedNames>
  <calcPr calcId="125725"/>
  <customWorkbookViews>
    <customWorkbookView name="Willer, Michaela - Persönliche Ansicht" guid="{7BF54B68-3C5D-4234-B158-ABDC759C8A89}" mergeInterval="0" personalView="1" maximized="1" windowWidth="1916" windowHeight="855" tabRatio="913" activeSheetId="3"/>
  </customWorkbookViews>
</workbook>
</file>

<file path=xl/calcChain.xml><?xml version="1.0" encoding="utf-8"?>
<calcChain xmlns="http://schemas.openxmlformats.org/spreadsheetml/2006/main">
  <c r="L6" i="2"/>
  <c r="O6"/>
  <c r="R6"/>
  <c r="U6"/>
  <c r="AI6"/>
  <c r="AM6"/>
  <c r="AI7"/>
  <c r="AM7"/>
  <c r="K9"/>
  <c r="B9" s="1"/>
  <c r="O9"/>
  <c r="Q9"/>
  <c r="AM12"/>
  <c r="AM13"/>
  <c r="R9"/>
  <c r="T9"/>
  <c r="AM18"/>
  <c r="AM19"/>
  <c r="U9"/>
  <c r="W9"/>
  <c r="AD9"/>
  <c r="AF9"/>
  <c r="G9"/>
  <c r="L10"/>
  <c r="N10"/>
  <c r="AM21"/>
  <c r="AM22"/>
  <c r="R10"/>
  <c r="T10"/>
  <c r="AM15"/>
  <c r="AM16"/>
  <c r="U10"/>
  <c r="W10"/>
  <c r="AD10"/>
  <c r="AF10"/>
  <c r="G10"/>
  <c r="L11"/>
  <c r="N11"/>
  <c r="O11"/>
  <c r="Q11"/>
  <c r="AM9"/>
  <c r="AM10"/>
  <c r="U11"/>
  <c r="W11"/>
  <c r="AD11"/>
  <c r="AF11"/>
  <c r="G11"/>
  <c r="L12"/>
  <c r="N12"/>
  <c r="O12"/>
  <c r="Q12"/>
  <c r="R12"/>
  <c r="T12"/>
  <c r="AD12"/>
  <c r="AF12"/>
  <c r="G12"/>
  <c r="AA9"/>
  <c r="AC9"/>
  <c r="F9"/>
  <c r="AA10"/>
  <c r="AC10"/>
  <c r="F10"/>
  <c r="AA11"/>
  <c r="AC11"/>
  <c r="F11"/>
  <c r="AA12"/>
  <c r="AC12"/>
  <c r="F12"/>
  <c r="X9"/>
  <c r="Z9"/>
  <c r="E9"/>
  <c r="X10"/>
  <c r="Z10"/>
  <c r="E10"/>
  <c r="X11"/>
  <c r="Z11"/>
  <c r="E11"/>
  <c r="X12"/>
  <c r="Z12"/>
  <c r="E12"/>
  <c r="K10"/>
  <c r="B10" s="1"/>
  <c r="K11"/>
  <c r="B11" s="1"/>
  <c r="K12"/>
  <c r="B12" s="1"/>
  <c r="D9"/>
  <c r="AI9"/>
  <c r="D10"/>
  <c r="AI10"/>
  <c r="D11"/>
  <c r="D12"/>
  <c r="AI12"/>
  <c r="AI13"/>
  <c r="AI15"/>
  <c r="AI16"/>
  <c r="AI18"/>
  <c r="AI19"/>
  <c r="AI21"/>
  <c r="AI22"/>
  <c r="H12" l="1"/>
  <c r="C12"/>
  <c r="AG12"/>
  <c r="C9"/>
  <c r="H11"/>
  <c r="AG9"/>
  <c r="C11"/>
  <c r="AG11"/>
  <c r="C10"/>
  <c r="H10"/>
  <c r="H9"/>
  <c r="AG10"/>
  <c r="J11" l="1"/>
  <c r="X19" s="1"/>
  <c r="I11"/>
  <c r="J12"/>
  <c r="X21" s="1"/>
  <c r="I12"/>
  <c r="J9"/>
  <c r="X15" s="1"/>
  <c r="I9"/>
  <c r="J10"/>
  <c r="X17" s="1"/>
  <c r="I10"/>
</calcChain>
</file>

<file path=xl/sharedStrings.xml><?xml version="1.0" encoding="utf-8"?>
<sst xmlns="http://schemas.openxmlformats.org/spreadsheetml/2006/main" count="48" uniqueCount="24">
  <si>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</si>
  <si>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</si>
  <si>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</si>
  <si>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</si>
  <si>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</si>
  <si>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</si>
  <si>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</si>
  <si>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</si>
  <si>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</si>
  <si>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Teilnehmer</t>
  </si>
  <si>
    <t>Sieger</t>
  </si>
  <si>
    <t>Teilnehmer 1:</t>
  </si>
  <si>
    <t>2. Platz</t>
  </si>
  <si>
    <t>Teilnehmer 2:</t>
  </si>
  <si>
    <t>3. Platz</t>
  </si>
  <si>
    <t>Teilnehmer 3:</t>
  </si>
  <si>
    <t>© Deutscher Tennis Bund e.V.</t>
  </si>
  <si>
    <t>4. Platz</t>
  </si>
  <si>
    <t>Teilnehmer 4:</t>
  </si>
  <si>
    <t>Buschbeck/Debus</t>
  </si>
  <si>
    <t>Oberdellmann/Krause</t>
  </si>
  <si>
    <t>Schlechtingen/Eiteneuer/Weschenbach</t>
  </si>
  <si>
    <t>Morwinsky/Eter/Weinert</t>
  </si>
  <si>
    <t>Gruppe 1 Herren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</si>
</sst>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5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1" fontId="10" fillId="7" borderId="9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" fontId="10" fillId="7" borderId="7" xfId="0" applyNumberFormat="1" applyFont="1" applyFill="1" applyBorder="1" applyAlignment="1">
      <alignment horizontal="center" vertical="center"/>
    </xf>
    <xf numFmtId="1" fontId="10" fillId="7" borderId="8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1" fontId="6" fillId="9" borderId="14" xfId="0" applyNumberFormat="1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1" fontId="6" fillId="9" borderId="12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20" fontId="9" fillId="7" borderId="12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" fontId="10" fillId="7" borderId="16" xfId="0" applyNumberFormat="1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1" fontId="10" fillId="7" borderId="18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1" fontId="6" fillId="9" borderId="17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20" fontId="9" fillId="7" borderId="17" xfId="0" applyNumberFormat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1" fontId="10" fillId="7" borderId="17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1" fontId="10" fillId="7" borderId="24" xfId="0" applyNumberFormat="1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1" fontId="10" fillId="7" borderId="26" xfId="0" applyNumberFormat="1" applyFont="1" applyFill="1" applyBorder="1" applyAlignment="1">
      <alignment horizontal="center" vertical="center"/>
    </xf>
    <xf numFmtId="1" fontId="10" fillId="7" borderId="27" xfId="0" applyNumberFormat="1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1" fontId="10" fillId="7" borderId="29" xfId="0" applyNumberFormat="1" applyFont="1" applyFill="1" applyBorder="1" applyAlignment="1">
      <alignment horizontal="center" vertical="center"/>
    </xf>
    <xf numFmtId="1" fontId="10" fillId="7" borderId="30" xfId="0" applyNumberFormat="1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1" fontId="6" fillId="9" borderId="30" xfId="0" applyNumberFormat="1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1" fontId="6" fillId="9" borderId="25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20" fontId="9" fillId="7" borderId="25" xfId="0" applyNumberFormat="1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 applyBorder="1"/>
    <xf numFmtId="0" fontId="1" fillId="5" borderId="41" xfId="0" applyFont="1" applyFill="1" applyBorder="1"/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textRotation="9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" fillId="5" borderId="42" xfId="0" applyFont="1" applyFill="1" applyBorder="1"/>
    <xf numFmtId="0" fontId="0" fillId="5" borderId="0" xfId="0" applyFill="1" applyAlignment="1"/>
    <xf numFmtId="0" fontId="1" fillId="5" borderId="43" xfId="0" applyFont="1" applyFill="1" applyBorder="1"/>
    <xf numFmtId="0" fontId="0" fillId="5" borderId="0" xfId="0" applyFill="1"/>
    <xf numFmtId="0" fontId="1" fillId="5" borderId="0" xfId="0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0" fontId="1" fillId="5" borderId="28" xfId="0" applyFont="1" applyFill="1" applyBorder="1"/>
    <xf numFmtId="0" fontId="1" fillId="5" borderId="0" xfId="0" applyFont="1" applyFill="1" applyBorder="1" applyAlignment="1" applyProtection="1">
      <alignment horizontal="center" vertical="center"/>
      <protection locked="0"/>
    </xf>
    <xf numFmtId="0" fontId="0" fillId="5" borderId="28" xfId="0" applyFill="1" applyBorder="1"/>
    <xf numFmtId="0" fontId="4" fillId="5" borderId="0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 vertical="center"/>
    </xf>
    <xf numFmtId="0" fontId="1" fillId="5" borderId="0" xfId="0" applyFont="1" applyFill="1" applyBorder="1" applyProtection="1">
      <protection locked="0"/>
    </xf>
    <xf numFmtId="0" fontId="6" fillId="12" borderId="15" xfId="0" applyFont="1" applyFill="1" applyBorder="1" applyAlignment="1" applyProtection="1">
      <alignment horizontal="center" vertical="center"/>
      <protection locked="0"/>
    </xf>
    <xf numFmtId="0" fontId="6" fillId="12" borderId="3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" fillId="5" borderId="44" xfId="0" applyFont="1" applyFill="1" applyBorder="1"/>
    <xf numFmtId="0" fontId="1" fillId="5" borderId="0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1" fillId="11" borderId="39" xfId="1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textRotation="90"/>
    </xf>
    <xf numFmtId="0" fontId="5" fillId="5" borderId="21" xfId="0" applyFont="1" applyFill="1" applyBorder="1" applyAlignment="1">
      <alignment horizontal="center" textRotation="90"/>
    </xf>
    <xf numFmtId="0" fontId="6" fillId="5" borderId="2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6" fillId="4" borderId="34" xfId="0" applyFont="1" applyFill="1" applyBorder="1" applyAlignment="1" applyProtection="1">
      <alignment horizontal="center" textRotation="90"/>
      <protection locked="0"/>
    </xf>
    <xf numFmtId="0" fontId="7" fillId="4" borderId="49" xfId="0" applyFont="1" applyFill="1" applyBorder="1" applyAlignment="1">
      <alignment horizontal="center" textRotation="90"/>
    </xf>
    <xf numFmtId="0" fontId="7" fillId="4" borderId="5" xfId="0" applyFont="1" applyFill="1" applyBorder="1" applyAlignment="1">
      <alignment horizontal="center" textRotation="90"/>
    </xf>
    <xf numFmtId="0" fontId="7" fillId="4" borderId="50" xfId="0" applyFont="1" applyFill="1" applyBorder="1" applyAlignment="1">
      <alignment horizontal="center" textRotation="90"/>
    </xf>
    <xf numFmtId="0" fontId="7" fillId="4" borderId="0" xfId="0" applyFont="1" applyFill="1" applyBorder="1" applyAlignment="1">
      <alignment horizontal="center" textRotation="90"/>
    </xf>
    <xf numFmtId="0" fontId="7" fillId="4" borderId="51" xfId="0" applyFont="1" applyFill="1" applyBorder="1" applyAlignment="1">
      <alignment horizontal="center" textRotation="90"/>
    </xf>
    <xf numFmtId="0" fontId="6" fillId="13" borderId="1" xfId="0" applyFont="1" applyFill="1" applyBorder="1" applyAlignment="1" applyProtection="1">
      <alignment horizontal="center" vertical="center"/>
      <protection locked="0"/>
    </xf>
    <xf numFmtId="0" fontId="9" fillId="13" borderId="17" xfId="0" applyFont="1" applyFill="1" applyBorder="1" applyAlignment="1" applyProtection="1">
      <alignment horizontal="center" vertical="center"/>
      <protection locked="0"/>
    </xf>
    <xf numFmtId="0" fontId="9" fillId="13" borderId="18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/>
    </xf>
    <xf numFmtId="0" fontId="12" fillId="11" borderId="40" xfId="1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10</xdr:col>
      <xdr:colOff>1457325</xdr:colOff>
      <xdr:row>5</xdr:row>
      <xdr:rowOff>180975</xdr:rowOff>
    </xdr:to>
    <xdr:pic>
      <xdr:nvPicPr>
        <xdr:cNvPr id="9237" name="Picture 1" descr="Play+Stay-white">
          <a:extLst>
            <a:ext uri="{FF2B5EF4-FFF2-40B4-BE49-F238E27FC236}">
              <a16:creationId xmlns:a16="http://schemas.microsoft.com/office/drawing/2014/main" xmlns="" id="{113D0E51-4F53-45ED-A367-C6ED437D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171450"/>
          <a:ext cx="18097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showGridLines="0" tabSelected="1" workbookViewId="0">
      <selection activeCell="L3" sqref="L3"/>
    </sheetView>
  </sheetViews>
  <sheetFormatPr baseColWidth="10" defaultColWidth="9.140625" defaultRowHeight="12.75"/>
  <cols>
    <col min="1" max="1" width="5.7109375" style="96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customWidth="1"/>
    <col min="20" max="21" width="4.7109375" customWidth="1"/>
    <col min="22" max="22" width="1.7109375" customWidth="1"/>
    <col min="23" max="23" width="4.7109375" customWidth="1"/>
    <col min="24" max="24" width="6.7109375" customWidth="1"/>
    <col min="25" max="25" width="1.7109375" customWidth="1"/>
    <col min="26" max="26" width="6.7109375" customWidth="1"/>
    <col min="27" max="27" width="5.7109375" customWidth="1"/>
    <col min="28" max="28" width="1.7109375" customWidth="1"/>
    <col min="29" max="30" width="5.7109375" customWidth="1"/>
    <col min="31" max="31" width="1.7109375" customWidth="1"/>
    <col min="32" max="32" width="5.7109375" customWidth="1"/>
    <col min="33" max="33" width="7.7109375" customWidth="1"/>
    <col min="34" max="34" width="10.85546875" customWidth="1"/>
    <col min="35" max="35" width="27.28515625" customWidth="1"/>
    <col min="36" max="39" width="4.7109375" customWidth="1"/>
    <col min="40" max="40" width="5.7109375" style="96" customWidth="1"/>
    <col min="41" max="256" width="11.42578125" customWidth="1"/>
  </cols>
  <sheetData>
    <row r="1" spans="1:40" ht="1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93"/>
    </row>
    <row r="2" spans="1:40" ht="33.75">
      <c r="A2" s="85"/>
      <c r="B2" s="84"/>
      <c r="C2" s="84"/>
      <c r="D2" s="84"/>
      <c r="E2" s="84"/>
      <c r="F2" s="84"/>
      <c r="G2" s="84"/>
      <c r="H2" s="84"/>
      <c r="I2" s="84"/>
      <c r="J2" s="84"/>
      <c r="K2" s="84"/>
      <c r="L2" s="137" t="s">
        <v>23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9"/>
      <c r="AJ2" s="114"/>
      <c r="AK2" s="114"/>
      <c r="AL2" s="114"/>
      <c r="AM2" s="94"/>
      <c r="AN2" s="95"/>
    </row>
    <row r="3" spans="1:40" ht="19.899999999999999" customHeight="1">
      <c r="A3" s="8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8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95"/>
    </row>
    <row r="4" spans="1:40" ht="34.9" customHeight="1">
      <c r="A4" s="85"/>
      <c r="B4" s="84"/>
      <c r="C4" s="84"/>
      <c r="D4" s="84"/>
      <c r="E4" s="84"/>
      <c r="F4" s="84"/>
      <c r="G4" s="84"/>
      <c r="H4" s="84"/>
      <c r="I4" s="84"/>
      <c r="J4" s="84"/>
      <c r="K4" s="84"/>
      <c r="L4" s="91"/>
      <c r="M4" s="91"/>
      <c r="N4" s="91"/>
      <c r="O4" s="91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119" t="s">
        <v>0</v>
      </c>
      <c r="AK4" s="119" t="s">
        <v>1</v>
      </c>
      <c r="AL4" s="119" t="s">
        <v>2</v>
      </c>
      <c r="AM4" s="119" t="s">
        <v>3</v>
      </c>
      <c r="AN4" s="95"/>
    </row>
    <row r="5" spans="1:40" ht="34.9" customHeight="1">
      <c r="A5" s="85"/>
      <c r="B5" s="84"/>
      <c r="C5" s="84"/>
      <c r="D5" s="84"/>
      <c r="E5" s="84"/>
      <c r="F5" s="84"/>
      <c r="G5" s="84"/>
      <c r="H5" s="84"/>
      <c r="I5" s="84"/>
      <c r="J5" s="84"/>
      <c r="K5" s="87"/>
      <c r="L5" s="92"/>
      <c r="M5" s="92"/>
      <c r="N5" s="92"/>
      <c r="O5" s="92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120"/>
      <c r="AK5" s="120"/>
      <c r="AL5" s="120"/>
      <c r="AM5" s="120"/>
      <c r="AN5" s="95"/>
    </row>
    <row r="6" spans="1:40" s="3" customFormat="1" ht="34.9" customHeight="1">
      <c r="A6" s="116"/>
      <c r="B6" s="88"/>
      <c r="C6" s="88"/>
      <c r="D6" s="88"/>
      <c r="E6" s="88"/>
      <c r="F6" s="88"/>
      <c r="G6" s="88"/>
      <c r="H6" s="88"/>
      <c r="I6" s="88"/>
      <c r="J6" s="88"/>
      <c r="K6" s="87"/>
      <c r="L6" s="123" t="str">
        <f>$L$15</f>
        <v>Buschbeck/Debus</v>
      </c>
      <c r="M6" s="124"/>
      <c r="N6" s="125"/>
      <c r="O6" s="123" t="str">
        <f>$L$17</f>
        <v>Morwinsky/Eter/Weinert</v>
      </c>
      <c r="P6" s="124"/>
      <c r="Q6" s="125"/>
      <c r="R6" s="123" t="str">
        <f>$L$19</f>
        <v>Oberdellmann/Krause</v>
      </c>
      <c r="S6" s="124"/>
      <c r="T6" s="125"/>
      <c r="U6" s="123" t="str">
        <f>$L$21</f>
        <v>Schlechtingen/Eiteneuer/Weschenbach</v>
      </c>
      <c r="V6" s="124"/>
      <c r="W6" s="125"/>
      <c r="X6" s="88"/>
      <c r="Y6" s="88"/>
      <c r="Z6" s="91"/>
      <c r="AA6" s="91"/>
      <c r="AB6" s="91"/>
      <c r="AC6" s="84"/>
      <c r="AD6" s="84"/>
      <c r="AE6" s="84"/>
      <c r="AF6" s="84"/>
      <c r="AG6" s="84"/>
      <c r="AH6" s="97"/>
      <c r="AI6" s="4" t="str">
        <f>$L$15</f>
        <v>Buschbeck/Debus</v>
      </c>
      <c r="AJ6" s="107"/>
      <c r="AK6" s="107"/>
      <c r="AL6" s="107"/>
      <c r="AM6" s="5">
        <f>IF(AJ6&gt;AJ7,1,0)+IF(AK6&gt;AK7,1,0)+IF(AL6&gt;AL7,1,0)</f>
        <v>0</v>
      </c>
      <c r="AN6" s="98"/>
    </row>
    <row r="7" spans="1:40" s="3" customFormat="1" ht="34.9" customHeight="1" thickBot="1">
      <c r="A7" s="116"/>
      <c r="B7" s="88"/>
      <c r="C7" s="88"/>
      <c r="D7" s="88"/>
      <c r="E7" s="88"/>
      <c r="F7" s="88"/>
      <c r="G7" s="88"/>
      <c r="H7" s="88"/>
      <c r="I7" s="88"/>
      <c r="J7" s="88"/>
      <c r="K7" s="84"/>
      <c r="L7" s="126"/>
      <c r="M7" s="127"/>
      <c r="N7" s="128"/>
      <c r="O7" s="126"/>
      <c r="P7" s="127"/>
      <c r="Q7" s="128"/>
      <c r="R7" s="126"/>
      <c r="S7" s="127"/>
      <c r="T7" s="128"/>
      <c r="U7" s="126"/>
      <c r="V7" s="127"/>
      <c r="W7" s="128"/>
      <c r="X7" s="88"/>
      <c r="Y7" s="88"/>
      <c r="Z7" s="91"/>
      <c r="AA7" s="91"/>
      <c r="AB7" s="91"/>
      <c r="AC7" s="91"/>
      <c r="AD7" s="88"/>
      <c r="AE7" s="88"/>
      <c r="AF7" s="88"/>
      <c r="AG7" s="88"/>
      <c r="AH7" s="97"/>
      <c r="AI7" s="6" t="str">
        <f>$L$17</f>
        <v>Morwinsky/Eter/Weinert</v>
      </c>
      <c r="AJ7" s="108"/>
      <c r="AK7" s="108"/>
      <c r="AL7" s="108"/>
      <c r="AM7" s="7">
        <f>IF(AJ7&gt;AJ6,1,0)+IF(AK7&gt;AK6,1,0)+IF(AL7&gt;AL6,1,0)</f>
        <v>0</v>
      </c>
      <c r="AN7" s="98"/>
    </row>
    <row r="8" spans="1:40" s="3" customFormat="1" ht="34.9" customHeight="1" thickBot="1">
      <c r="A8" s="116"/>
      <c r="B8" s="89" t="s">
        <v>4</v>
      </c>
      <c r="C8" s="89"/>
      <c r="D8" s="89"/>
      <c r="E8" s="89"/>
      <c r="F8" s="89"/>
      <c r="G8" s="89"/>
      <c r="H8" s="89"/>
      <c r="I8" s="89"/>
      <c r="J8" s="90"/>
      <c r="K8" s="84"/>
      <c r="L8" s="126"/>
      <c r="M8" s="127"/>
      <c r="N8" s="128"/>
      <c r="O8" s="126"/>
      <c r="P8" s="127"/>
      <c r="Q8" s="128"/>
      <c r="R8" s="126"/>
      <c r="S8" s="127"/>
      <c r="T8" s="128"/>
      <c r="U8" s="126"/>
      <c r="V8" s="127"/>
      <c r="W8" s="128"/>
      <c r="X8" s="132" t="s">
        <v>5</v>
      </c>
      <c r="Y8" s="133"/>
      <c r="Z8" s="133"/>
      <c r="AA8" s="152" t="s">
        <v>3</v>
      </c>
      <c r="AB8" s="153"/>
      <c r="AC8" s="154"/>
      <c r="AD8" s="149" t="s">
        <v>6</v>
      </c>
      <c r="AE8" s="150"/>
      <c r="AF8" s="151"/>
      <c r="AG8" s="8" t="s">
        <v>7</v>
      </c>
      <c r="AH8" s="84"/>
      <c r="AI8" s="84"/>
      <c r="AJ8" s="106"/>
      <c r="AK8" s="106"/>
      <c r="AL8" s="106"/>
      <c r="AM8" s="84"/>
      <c r="AN8" s="98"/>
    </row>
    <row r="9" spans="1:40" s="3" customFormat="1" ht="34.9" customHeight="1" thickTop="1">
      <c r="A9" s="116"/>
      <c r="B9" s="68">
        <f>IF(K9="","-",RANK(G9,$G$9:$G$12,0)+RANK(F9,$F$9:$F$12,0)%+RANK(E9,$E$9:$E$12,0)%%+ROW()%%%)</f>
        <v>1.0101089999999999</v>
      </c>
      <c r="C9" s="69">
        <f>IF(B9="","",RANK(B9,$B$9:$B$12,1))</f>
        <v>1</v>
      </c>
      <c r="D9" s="70" t="str">
        <f>$L$15</f>
        <v>Buschbeck/Debus</v>
      </c>
      <c r="E9" s="71">
        <f>SUM(X9-Z9)</f>
        <v>0</v>
      </c>
      <c r="F9" s="71">
        <f>SUM(AA9-AC9)</f>
        <v>0</v>
      </c>
      <c r="G9" s="72">
        <f>SUM(AD9-AF9)</f>
        <v>0</v>
      </c>
      <c r="H9" s="73">
        <f>SMALL($B$9:$B$12,1)</f>
        <v>1.0101089999999999</v>
      </c>
      <c r="I9" s="69">
        <f>IF(H9="","",RANK(H9,$H$9:$H$12,1))</f>
        <v>1</v>
      </c>
      <c r="J9" s="82" t="str">
        <f>INDEX($D$9:$D$12,MATCH(H9,$B$9:$B$12,0),1)</f>
        <v>Buschbeck/Debus</v>
      </c>
      <c r="K9" s="9" t="str">
        <f>$L$15</f>
        <v>Buschbeck/Debus</v>
      </c>
      <c r="L9" s="10"/>
      <c r="M9" s="11"/>
      <c r="N9" s="12"/>
      <c r="O9" s="13" t="str">
        <f>IF($AM$6+$AM$7&gt;0,$AM$6,"")</f>
        <v/>
      </c>
      <c r="P9" s="14" t="s">
        <v>8</v>
      </c>
      <c r="Q9" s="15" t="str">
        <f>IF($AM$6+$AM$7&gt;0,$AM$7,"")</f>
        <v/>
      </c>
      <c r="R9" s="13" t="str">
        <f>IF($AM$12+$AM$13&gt;0,$AM$12,"")</f>
        <v/>
      </c>
      <c r="S9" s="14" t="s">
        <v>8</v>
      </c>
      <c r="T9" s="16" t="str">
        <f>IF($AM$12+$AM$13&gt;0,$AM$13,"")</f>
        <v/>
      </c>
      <c r="U9" s="13" t="str">
        <f>IF($AM$18+$AM$19&gt;0,$AM$18,"")</f>
        <v/>
      </c>
      <c r="V9" s="14" t="s">
        <v>8</v>
      </c>
      <c r="W9" s="17" t="str">
        <f>IF($AM$18+$AM$19&gt;0,$AM$19,"")</f>
        <v/>
      </c>
      <c r="X9" s="18">
        <f>AJ6+AK6+AL6+AJ12+AK12+AL12+AJ18+AK18+AL18</f>
        <v>0</v>
      </c>
      <c r="Y9" s="19" t="s">
        <v>8</v>
      </c>
      <c r="Z9" s="20">
        <f>AJ7+AK7+AL7+AJ13+AK13+AL13+AJ19+AK19+AL19</f>
        <v>0</v>
      </c>
      <c r="AA9" s="21">
        <f>SUM($O$9,$R$9,$U$9)</f>
        <v>0</v>
      </c>
      <c r="AB9" s="22" t="s">
        <v>8</v>
      </c>
      <c r="AC9" s="23">
        <f>SUM($Q$9,$T$9,$W$9)</f>
        <v>0</v>
      </c>
      <c r="AD9" s="24">
        <f>IF($O$9&gt;$Q$9,1,0)+IF($R$9&gt;$T$9,1,0)+IF($U$9&gt;$W$9,1,0)</f>
        <v>0</v>
      </c>
      <c r="AE9" s="25" t="s">
        <v>8</v>
      </c>
      <c r="AF9" s="26">
        <f>IF($Q$9&gt;$O$9,1,0)+IF($T$9&gt;$R$9,1,0)+IF($W$9&gt;$U$9,1,0)</f>
        <v>0</v>
      </c>
      <c r="AG9" s="79">
        <f>IF($B$9="","",RANK($B$9,$B$9:$B$12,1))</f>
        <v>1</v>
      </c>
      <c r="AH9" s="97"/>
      <c r="AI9" s="27" t="str">
        <f>$L$19</f>
        <v>Oberdellmann/Krause</v>
      </c>
      <c r="AJ9" s="107"/>
      <c r="AK9" s="107"/>
      <c r="AL9" s="107"/>
      <c r="AM9" s="5">
        <f>IF(AJ9&gt;AJ10,1,0)+IF(AK9&gt;AK10,1,0)+IF(AL9&gt;AL10,1,0)</f>
        <v>0</v>
      </c>
      <c r="AN9" s="98"/>
    </row>
    <row r="10" spans="1:40" s="3" customFormat="1" ht="34.9" customHeight="1" thickBot="1">
      <c r="A10" s="116"/>
      <c r="B10" s="68">
        <f>IF(K10="","-",RANK(G10,$G$9:$G$12,0)+RANK(F10,$F$9:$F$12,0)%+RANK(E10,$E$9:$E$12,0)%%+ROW()%%%)</f>
        <v>1.0101100000000001</v>
      </c>
      <c r="C10" s="69">
        <f>IF(B10="","",RANK(B10,$B$9:$B$12,1))</f>
        <v>2</v>
      </c>
      <c r="D10" s="70" t="str">
        <f>$L$17</f>
        <v>Morwinsky/Eter/Weinert</v>
      </c>
      <c r="E10" s="71">
        <f>SUM(X10-Z10)</f>
        <v>0</v>
      </c>
      <c r="F10" s="71">
        <f>SUM(AA10-AC10)</f>
        <v>0</v>
      </c>
      <c r="G10" s="72">
        <f>SUM(AD10-AF10)</f>
        <v>0</v>
      </c>
      <c r="H10" s="73">
        <f>SMALL($B$9:$B$12,2)</f>
        <v>1.0101100000000001</v>
      </c>
      <c r="I10" s="69">
        <f>IF(H10="","",RANK(H10,$H$9:$H$12,1))</f>
        <v>2</v>
      </c>
      <c r="J10" s="82" t="str">
        <f>INDEX($D$9:$D$12,MATCH(H10,$B$9:$B$12,0),1)</f>
        <v>Morwinsky/Eter/Weinert</v>
      </c>
      <c r="K10" s="9" t="str">
        <f>$L$17</f>
        <v>Morwinsky/Eter/Weinert</v>
      </c>
      <c r="L10" s="28" t="str">
        <f>IF($AM$6+$AM$7&gt;0,$AM$7,"")</f>
        <v/>
      </c>
      <c r="M10" s="29" t="s">
        <v>8</v>
      </c>
      <c r="N10" s="30" t="str">
        <f>IF($AM$6+$AM$7&gt;0,$AM$6,"")</f>
        <v/>
      </c>
      <c r="O10" s="31"/>
      <c r="P10" s="31"/>
      <c r="Q10" s="31"/>
      <c r="R10" s="32" t="str">
        <f>IF($AM$21+$AM$22&gt;0,$AM$21,"")</f>
        <v/>
      </c>
      <c r="S10" s="29" t="s">
        <v>8</v>
      </c>
      <c r="T10" s="30" t="str">
        <f>IF($AM$21+$AM$22&gt;0,$AM$22,"")</f>
        <v/>
      </c>
      <c r="U10" s="32" t="str">
        <f>IF($AM$15+$AM$16&gt;0,$AM$15,"")</f>
        <v/>
      </c>
      <c r="V10" s="29" t="s">
        <v>8</v>
      </c>
      <c r="W10" s="33" t="str">
        <f>IF($AM$15+$AM$16&gt;0,$AM$16,"")</f>
        <v/>
      </c>
      <c r="X10" s="34">
        <f>AJ7+AK7+AL7+AJ15+AK15+AL15+AJ21+AK21+AL21</f>
        <v>0</v>
      </c>
      <c r="Y10" s="35" t="s">
        <v>8</v>
      </c>
      <c r="Z10" s="36">
        <f>AJ6+AK6+AL6+AJ16+AK16+AL16+AJ22+AK22+AL22</f>
        <v>0</v>
      </c>
      <c r="AA10" s="37">
        <f>SUM($L$10,$R$10,$U$10)</f>
        <v>0</v>
      </c>
      <c r="AB10" s="38" t="s">
        <v>8</v>
      </c>
      <c r="AC10" s="39">
        <f>SUM($N$10,$T$10,$W$10)</f>
        <v>0</v>
      </c>
      <c r="AD10" s="40">
        <f>IF($L$10&gt;$N$10,1,0)+IF($R$10&gt;$T$10,1,0)+IF($U$10&gt;$W$10,1,0)</f>
        <v>0</v>
      </c>
      <c r="AE10" s="41" t="s">
        <v>8</v>
      </c>
      <c r="AF10" s="42">
        <f>IF($N$10&gt;$L$10,1,0)+IF($T$10&gt;$R$10,1,0)+IF($W$10&gt;$U$10,1,0)</f>
        <v>0</v>
      </c>
      <c r="AG10" s="80">
        <f>IF($B$10="","",RANK($B$10,$B$9:$B$12,1))</f>
        <v>2</v>
      </c>
      <c r="AH10" s="88"/>
      <c r="AI10" s="6" t="str">
        <f>$L$21</f>
        <v>Schlechtingen/Eiteneuer/Weschenbach</v>
      </c>
      <c r="AJ10" s="108"/>
      <c r="AK10" s="108"/>
      <c r="AL10" s="108"/>
      <c r="AM10" s="7">
        <f>IF(AJ10&gt;AJ9,1,0)+IF(AK10&gt;AK9,1,0)+IF(AL10&gt;AL9,1,0)</f>
        <v>0</v>
      </c>
      <c r="AN10" s="98"/>
    </row>
    <row r="11" spans="1:40" s="3" customFormat="1" ht="34.9" customHeight="1">
      <c r="A11" s="116"/>
      <c r="B11" s="68">
        <f>IF(K11="","-",RANK(G11,$G$9:$G$12,0)+RANK(F11,$F$9:$F$12,0)%+RANK(E11,$E$9:$E$12,0)%%+ROW()%%%)</f>
        <v>1.010111</v>
      </c>
      <c r="C11" s="69">
        <f>IF(B11="","",RANK(B11,$B$9:$B$12,1))</f>
        <v>3</v>
      </c>
      <c r="D11" s="70" t="str">
        <f>$L$19</f>
        <v>Oberdellmann/Krause</v>
      </c>
      <c r="E11" s="71">
        <f>SUM(X11-Z11)</f>
        <v>0</v>
      </c>
      <c r="F11" s="71">
        <f>SUM(AA11-AC11)</f>
        <v>0</v>
      </c>
      <c r="G11" s="72">
        <f>SUM(AD11-AF11)</f>
        <v>0</v>
      </c>
      <c r="H11" s="73">
        <f>SMALL($B$9:$B$12,3)</f>
        <v>1.010111</v>
      </c>
      <c r="I11" s="69">
        <f>IF(H11="","",RANK(H11,$H$9:$H$12,1))</f>
        <v>3</v>
      </c>
      <c r="J11" s="82" t="str">
        <f>INDEX($D$9:$D$12,MATCH(H11,$B$9:$B$12,0),1)</f>
        <v>Oberdellmann/Krause</v>
      </c>
      <c r="K11" s="9" t="str">
        <f>$L$19</f>
        <v>Oberdellmann/Krause</v>
      </c>
      <c r="L11" s="28" t="str">
        <f>IF($AM$12+$AM$13&gt;0,$AM$13,"")</f>
        <v/>
      </c>
      <c r="M11" s="29" t="s">
        <v>8</v>
      </c>
      <c r="N11" s="43" t="str">
        <f>IF($AM$12+$AM$13&gt;0,$AM$12,"")</f>
        <v/>
      </c>
      <c r="O11" s="32" t="str">
        <f>IF($AM$21+$AM$22&gt;0,$AM$22,"")</f>
        <v/>
      </c>
      <c r="P11" s="29" t="s">
        <v>8</v>
      </c>
      <c r="Q11" s="43" t="str">
        <f>IF($AM$21+$AM$22&gt;0,$AM$21,"")</f>
        <v/>
      </c>
      <c r="R11" s="44"/>
      <c r="S11" s="45"/>
      <c r="T11" s="46"/>
      <c r="U11" s="32" t="str">
        <f>IF($AM$9+$AM$10&gt;0,$AM$9,"")</f>
        <v/>
      </c>
      <c r="V11" s="29" t="s">
        <v>8</v>
      </c>
      <c r="W11" s="33" t="str">
        <f>IF($AM$9+$AM$10&gt;0,$AM$10,"")</f>
        <v/>
      </c>
      <c r="X11" s="47">
        <f>AJ9+AK9+AL9+AJ13+AK13+AL13+AJ22+AK22+AL22</f>
        <v>0</v>
      </c>
      <c r="Y11" s="48" t="s">
        <v>8</v>
      </c>
      <c r="Z11" s="49">
        <f>AJ10+AK10+AL10+AJ12+AK12+AL12+AJ21+AK21+AL21</f>
        <v>0</v>
      </c>
      <c r="AA11" s="37">
        <f>SUM($L$11,$O$11,$U$11)</f>
        <v>0</v>
      </c>
      <c r="AB11" s="38" t="s">
        <v>8</v>
      </c>
      <c r="AC11" s="39">
        <f>SUM($N$11,$Q$11,$W$11)</f>
        <v>0</v>
      </c>
      <c r="AD11" s="40">
        <f>IF($L$11&gt;$N$11,1,0)+IF($O$11&gt;$Q$11,1,0)+IF($U$11&gt;$W$11,1,0)</f>
        <v>0</v>
      </c>
      <c r="AE11" s="41" t="s">
        <v>8</v>
      </c>
      <c r="AF11" s="42">
        <f>IF($N$11&gt;$L$11,1,0)+IF($Q$11&gt;$O$11,1,0)+IF($W$11&gt;$U$11,1,0)</f>
        <v>0</v>
      </c>
      <c r="AG11" s="80">
        <f>IF($B$11="","",RANK($B$11,$B$9:$B$12,1))</f>
        <v>3</v>
      </c>
      <c r="AH11" s="97"/>
      <c r="AI11" s="97"/>
      <c r="AJ11" s="109"/>
      <c r="AK11" s="109"/>
      <c r="AL11" s="109"/>
      <c r="AM11" s="100"/>
      <c r="AN11" s="98"/>
    </row>
    <row r="12" spans="1:40" s="3" customFormat="1" ht="34.9" customHeight="1" thickBot="1">
      <c r="A12" s="116"/>
      <c r="B12" s="74">
        <f>IF(K12="","-",RANK(G12,$G$9:$G$12,0)+RANK(F12,$F$9:$F$12,0)%+RANK(E12,$E$9:$E$12,0)%%+ROW()%%%)</f>
        <v>1.0101119999999999</v>
      </c>
      <c r="C12" s="75">
        <f>IF(B12="","",RANK(B12,$B$9:$B$12,1))</f>
        <v>4</v>
      </c>
      <c r="D12" s="70" t="str">
        <f>$L$21</f>
        <v>Schlechtingen/Eiteneuer/Weschenbach</v>
      </c>
      <c r="E12" s="76">
        <f>SUM(X12-Z12)</f>
        <v>0</v>
      </c>
      <c r="F12" s="76">
        <f>SUM(AA12-AC12)</f>
        <v>0</v>
      </c>
      <c r="G12" s="77">
        <f>SUM(AD12-AF12)</f>
        <v>0</v>
      </c>
      <c r="H12" s="78">
        <f>SMALL($B$9:$B$12,4)</f>
        <v>1.0101119999999999</v>
      </c>
      <c r="I12" s="75">
        <f>IF(H12="","",RANK(H12,$H$9:$H$12,1))</f>
        <v>4</v>
      </c>
      <c r="J12" s="83" t="str">
        <f>INDEX($D$9:$D$12,MATCH(H12,$B$9:$B$12,0),1)</f>
        <v>Schlechtingen/Eiteneuer/Weschenbach</v>
      </c>
      <c r="K12" s="9" t="str">
        <f>$L$21</f>
        <v>Schlechtingen/Eiteneuer/Weschenbach</v>
      </c>
      <c r="L12" s="50" t="str">
        <f>IF($AM$18+$AM$19&gt;0,$AM$19,"")</f>
        <v/>
      </c>
      <c r="M12" s="51" t="s">
        <v>8</v>
      </c>
      <c r="N12" s="52" t="str">
        <f>IF($AM$18+$AM$19&gt;0,$AM$18,"")</f>
        <v/>
      </c>
      <c r="O12" s="53" t="str">
        <f>IF($AM$15+$AM$16&gt;0,$AM$16,"")</f>
        <v/>
      </c>
      <c r="P12" s="54" t="s">
        <v>8</v>
      </c>
      <c r="Q12" s="55" t="str">
        <f>IF($AM$15+$AM$16&gt;0,$AM$15,"")</f>
        <v/>
      </c>
      <c r="R12" s="56" t="str">
        <f>IF($AM$9+$AM$10&gt;0,$AM$10,"")</f>
        <v/>
      </c>
      <c r="S12" s="51" t="s">
        <v>8</v>
      </c>
      <c r="T12" s="52" t="str">
        <f>IF($AM$9+$AM$10&gt;0,$AM$9,"")</f>
        <v/>
      </c>
      <c r="U12" s="57"/>
      <c r="V12" s="57"/>
      <c r="W12" s="58"/>
      <c r="X12" s="59">
        <f>AJ10+AK10+AL10+AJ16+AK16+AL16+AJ19+AK19+AL19</f>
        <v>0</v>
      </c>
      <c r="Y12" s="60" t="s">
        <v>8</v>
      </c>
      <c r="Z12" s="61">
        <f>AJ9+AK9+AL9+AJ15+AK15+AL15+AJ18+AK18+AL18</f>
        <v>0</v>
      </c>
      <c r="AA12" s="62">
        <f>SUM($L$12,$O$12,$R$12)</f>
        <v>0</v>
      </c>
      <c r="AB12" s="63" t="s">
        <v>8</v>
      </c>
      <c r="AC12" s="64">
        <f>SUM($N$12,$Q$12,$T$12)</f>
        <v>0</v>
      </c>
      <c r="AD12" s="65">
        <f>IF($L$12&gt;$N$12,1,0)+IF($O$12&gt;$Q$12,1,0)+IF($R$12&gt;$T$12,1,0)</f>
        <v>0</v>
      </c>
      <c r="AE12" s="66" t="s">
        <v>8</v>
      </c>
      <c r="AF12" s="67">
        <f>IF($N$12&gt;$L$12,1,0)+IF($Q$12&gt;$O$12,1,0)+IF($T$12&gt;$R$12,1,0)</f>
        <v>0</v>
      </c>
      <c r="AG12" s="81">
        <f>IF($B$12="","",RANK($B$12,$B$9:$B$12,1))</f>
        <v>4</v>
      </c>
      <c r="AH12" s="91"/>
      <c r="AI12" s="27" t="str">
        <f>$L$15</f>
        <v>Buschbeck/Debus</v>
      </c>
      <c r="AJ12" s="107"/>
      <c r="AK12" s="107"/>
      <c r="AL12" s="107"/>
      <c r="AM12" s="5">
        <f>IF(AJ12&gt;AJ13,1,0)+IF(AK12&gt;AK13,1,0)+IF(AL12&gt;AL13,1,0)</f>
        <v>0</v>
      </c>
      <c r="AN12" s="98"/>
    </row>
    <row r="13" spans="1:40" s="3" customFormat="1" ht="34.9" customHeight="1" thickBot="1">
      <c r="A13" s="116"/>
      <c r="B13" s="2"/>
      <c r="C13" s="2"/>
      <c r="D13" s="2"/>
      <c r="E13" s="2"/>
      <c r="F13" s="2"/>
      <c r="G13" s="2"/>
      <c r="H13" s="2"/>
      <c r="I13" s="2"/>
      <c r="J13" s="2"/>
      <c r="K13" s="87"/>
      <c r="L13" s="102"/>
      <c r="M13" s="102"/>
      <c r="N13" s="92"/>
      <c r="O13" s="92"/>
      <c r="P13" s="88"/>
      <c r="Q13" s="88"/>
      <c r="R13" s="88"/>
      <c r="S13" s="88"/>
      <c r="T13" s="88"/>
      <c r="U13" s="90"/>
      <c r="V13" s="90"/>
      <c r="W13" s="88"/>
      <c r="X13" s="88"/>
      <c r="Y13" s="88"/>
      <c r="Z13" s="91"/>
      <c r="AA13" s="91"/>
      <c r="AB13" s="91"/>
      <c r="AC13" s="91"/>
      <c r="AD13" s="90"/>
      <c r="AE13" s="90"/>
      <c r="AF13" s="90"/>
      <c r="AG13" s="90"/>
      <c r="AH13" s="97"/>
      <c r="AI13" s="6" t="str">
        <f>$L$19</f>
        <v>Oberdellmann/Krause</v>
      </c>
      <c r="AJ13" s="108"/>
      <c r="AK13" s="108"/>
      <c r="AL13" s="108"/>
      <c r="AM13" s="7">
        <f>IF(AJ13&gt;AJ12,1,0)+IF(AK13&gt;AK12,1,0)+IF(AL13&gt;AL12,1,0)</f>
        <v>0</v>
      </c>
      <c r="AN13" s="98"/>
    </row>
    <row r="14" spans="1:40" s="3" customFormat="1" ht="34.9" customHeight="1" thickBot="1">
      <c r="A14" s="116"/>
      <c r="B14" s="2"/>
      <c r="C14" s="2"/>
      <c r="D14" s="2"/>
      <c r="E14" s="2"/>
      <c r="F14" s="2"/>
      <c r="G14" s="2"/>
      <c r="H14" s="2"/>
      <c r="I14" s="2"/>
      <c r="J14" s="2"/>
      <c r="K14" s="84"/>
      <c r="L14" s="147" t="s">
        <v>9</v>
      </c>
      <c r="M14" s="148"/>
      <c r="N14" s="148"/>
      <c r="O14" s="148"/>
      <c r="P14" s="148"/>
      <c r="Q14" s="148"/>
      <c r="R14" s="148"/>
      <c r="S14" s="88"/>
      <c r="T14" s="88"/>
      <c r="U14" s="90"/>
      <c r="V14" s="90"/>
      <c r="W14" s="88"/>
      <c r="X14" s="143" t="s">
        <v>10</v>
      </c>
      <c r="Y14" s="144"/>
      <c r="Z14" s="144"/>
      <c r="AA14" s="144"/>
      <c r="AB14" s="144"/>
      <c r="AC14" s="145"/>
      <c r="AD14" s="145"/>
      <c r="AE14" s="145"/>
      <c r="AF14" s="90"/>
      <c r="AG14" s="90"/>
      <c r="AH14" s="90"/>
      <c r="AI14" s="90"/>
      <c r="AJ14" s="100"/>
      <c r="AK14" s="100"/>
      <c r="AL14" s="100"/>
      <c r="AM14" s="90"/>
      <c r="AN14" s="98"/>
    </row>
    <row r="15" spans="1:40" s="3" customFormat="1" ht="34.9" customHeight="1" thickTop="1" thickBot="1">
      <c r="A15" s="116"/>
      <c r="B15" s="88"/>
      <c r="C15" s="88"/>
      <c r="D15" s="88"/>
      <c r="E15" s="88"/>
      <c r="F15" s="88"/>
      <c r="G15" s="88"/>
      <c r="H15" s="88"/>
      <c r="I15" s="88"/>
      <c r="J15" s="88"/>
      <c r="K15" s="105" t="s">
        <v>11</v>
      </c>
      <c r="L15" s="129" t="s">
        <v>19</v>
      </c>
      <c r="M15" s="130"/>
      <c r="N15" s="130"/>
      <c r="O15" s="130"/>
      <c r="P15" s="130"/>
      <c r="Q15" s="130"/>
      <c r="R15" s="131"/>
      <c r="S15" s="88"/>
      <c r="T15" s="88"/>
      <c r="U15" s="90"/>
      <c r="V15" s="90"/>
      <c r="W15" s="88"/>
      <c r="X15" s="140" t="str">
        <f>$J$9</f>
        <v>Buschbeck/Debus</v>
      </c>
      <c r="Y15" s="141"/>
      <c r="Z15" s="141"/>
      <c r="AA15" s="141"/>
      <c r="AB15" s="141"/>
      <c r="AC15" s="141"/>
      <c r="AD15" s="141"/>
      <c r="AE15" s="142"/>
      <c r="AF15" s="90"/>
      <c r="AG15" s="90"/>
      <c r="AH15" s="97"/>
      <c r="AI15" s="27" t="str">
        <f>$L$17</f>
        <v>Morwinsky/Eter/Weinert</v>
      </c>
      <c r="AJ15" s="107"/>
      <c r="AK15" s="107"/>
      <c r="AL15" s="107"/>
      <c r="AM15" s="5">
        <f>IF(AJ15&gt;AJ16,1,0)+IF(AK15&gt;AK16,1,0)+IF(AL15&gt;AL16,1,0)</f>
        <v>0</v>
      </c>
      <c r="AN15" s="98"/>
    </row>
    <row r="16" spans="1:40" s="3" customFormat="1" ht="34.9" customHeight="1" thickTop="1" thickBot="1">
      <c r="A16" s="116"/>
      <c r="B16" s="88"/>
      <c r="C16" s="88"/>
      <c r="D16" s="88"/>
      <c r="E16" s="88"/>
      <c r="F16" s="88"/>
      <c r="G16" s="88"/>
      <c r="H16" s="88"/>
      <c r="I16" s="88"/>
      <c r="J16" s="88"/>
      <c r="K16" s="105"/>
      <c r="L16" s="106"/>
      <c r="M16" s="106"/>
      <c r="N16" s="106"/>
      <c r="O16" s="106"/>
      <c r="P16" s="115"/>
      <c r="Q16" s="115"/>
      <c r="R16" s="115"/>
      <c r="S16" s="88"/>
      <c r="T16" s="88"/>
      <c r="U16" s="90"/>
      <c r="V16" s="90"/>
      <c r="W16" s="88"/>
      <c r="X16" s="134" t="s">
        <v>12</v>
      </c>
      <c r="Y16" s="146"/>
      <c r="Z16" s="146"/>
      <c r="AA16" s="146"/>
      <c r="AB16" s="146"/>
      <c r="AC16" s="146"/>
      <c r="AD16" s="146"/>
      <c r="AE16" s="146"/>
      <c r="AF16" s="90"/>
      <c r="AG16" s="90"/>
      <c r="AH16" s="90"/>
      <c r="AI16" s="6" t="str">
        <f>$L$21</f>
        <v>Schlechtingen/Eiteneuer/Weschenbach</v>
      </c>
      <c r="AJ16" s="108"/>
      <c r="AK16" s="108"/>
      <c r="AL16" s="108"/>
      <c r="AM16" s="7">
        <f>IF(AJ16&gt;AJ15,1,0)+IF(AK16&gt;AK15,1,0)+IF(AL16&gt;AL15,1,0)</f>
        <v>0</v>
      </c>
      <c r="AN16" s="98"/>
    </row>
    <row r="17" spans="1:40" s="3" customFormat="1" ht="34.9" customHeight="1" thickTop="1" thickBot="1">
      <c r="A17" s="116"/>
      <c r="B17" s="88"/>
      <c r="C17" s="88"/>
      <c r="D17" s="88"/>
      <c r="E17" s="88"/>
      <c r="F17" s="88"/>
      <c r="G17" s="88"/>
      <c r="H17" s="88"/>
      <c r="I17" s="88"/>
      <c r="J17" s="88"/>
      <c r="K17" s="105" t="s">
        <v>13</v>
      </c>
      <c r="L17" s="129" t="s">
        <v>22</v>
      </c>
      <c r="M17" s="130"/>
      <c r="N17" s="130"/>
      <c r="O17" s="130"/>
      <c r="P17" s="130"/>
      <c r="Q17" s="130"/>
      <c r="R17" s="131"/>
      <c r="S17" s="88"/>
      <c r="T17" s="88"/>
      <c r="U17" s="90"/>
      <c r="V17" s="90"/>
      <c r="W17" s="88"/>
      <c r="X17" s="140" t="str">
        <f>$J$10</f>
        <v>Morwinsky/Eter/Weinert</v>
      </c>
      <c r="Y17" s="141"/>
      <c r="Z17" s="141"/>
      <c r="AA17" s="141"/>
      <c r="AB17" s="141"/>
      <c r="AC17" s="141"/>
      <c r="AD17" s="141"/>
      <c r="AE17" s="142"/>
      <c r="AF17" s="90"/>
      <c r="AG17" s="90"/>
      <c r="AH17" s="97"/>
      <c r="AI17" s="97"/>
      <c r="AJ17" s="109"/>
      <c r="AK17" s="109"/>
      <c r="AL17" s="109"/>
      <c r="AM17" s="100"/>
      <c r="AN17" s="98"/>
    </row>
    <row r="18" spans="1:40" s="3" customFormat="1" ht="34.9" customHeight="1" thickTop="1" thickBot="1">
      <c r="A18" s="116"/>
      <c r="B18" s="88"/>
      <c r="C18" s="88"/>
      <c r="D18" s="88"/>
      <c r="E18" s="88"/>
      <c r="F18" s="88"/>
      <c r="G18" s="88"/>
      <c r="H18" s="88"/>
      <c r="I18" s="88"/>
      <c r="J18" s="88"/>
      <c r="K18" s="105"/>
      <c r="L18" s="92"/>
      <c r="M18" s="92"/>
      <c r="N18" s="92"/>
      <c r="O18" s="92"/>
      <c r="P18" s="115"/>
      <c r="Q18" s="115"/>
      <c r="R18" s="115"/>
      <c r="S18" s="88"/>
      <c r="T18" s="88"/>
      <c r="U18" s="90"/>
      <c r="V18" s="90"/>
      <c r="W18" s="88"/>
      <c r="X18" s="134" t="s">
        <v>14</v>
      </c>
      <c r="Y18" s="146"/>
      <c r="Z18" s="146"/>
      <c r="AA18" s="146"/>
      <c r="AB18" s="146"/>
      <c r="AC18" s="146"/>
      <c r="AD18" s="146"/>
      <c r="AE18" s="146"/>
      <c r="AF18" s="90"/>
      <c r="AG18" s="90"/>
      <c r="AH18" s="90"/>
      <c r="AI18" s="27" t="str">
        <f>$L$15</f>
        <v>Buschbeck/Debus</v>
      </c>
      <c r="AJ18" s="107"/>
      <c r="AK18" s="107"/>
      <c r="AL18" s="107"/>
      <c r="AM18" s="5">
        <f>IF(AJ18&gt;AJ19,1,0)+IF(AK18&gt;AK19,1,0)+IF(AL18&gt;AL19,1,0)</f>
        <v>0</v>
      </c>
      <c r="AN18" s="98"/>
    </row>
    <row r="19" spans="1:40" s="3" customFormat="1" ht="34.9" customHeight="1" thickTop="1" thickBot="1">
      <c r="A19" s="116"/>
      <c r="B19" s="88"/>
      <c r="C19" s="88"/>
      <c r="D19" s="88"/>
      <c r="E19" s="88"/>
      <c r="F19" s="88"/>
      <c r="G19" s="88"/>
      <c r="H19" s="88"/>
      <c r="I19" s="88"/>
      <c r="J19" s="88"/>
      <c r="K19" s="105" t="s">
        <v>15</v>
      </c>
      <c r="L19" s="129" t="s">
        <v>20</v>
      </c>
      <c r="M19" s="130"/>
      <c r="N19" s="130"/>
      <c r="O19" s="130"/>
      <c r="P19" s="130"/>
      <c r="Q19" s="130"/>
      <c r="R19" s="131"/>
      <c r="S19" s="92"/>
      <c r="T19" s="92"/>
      <c r="U19" s="92"/>
      <c r="V19" s="92"/>
      <c r="W19" s="88"/>
      <c r="X19" s="140" t="str">
        <f>$J$11</f>
        <v>Oberdellmann/Krause</v>
      </c>
      <c r="Y19" s="141"/>
      <c r="Z19" s="141"/>
      <c r="AA19" s="141"/>
      <c r="AB19" s="141"/>
      <c r="AC19" s="141"/>
      <c r="AD19" s="141"/>
      <c r="AE19" s="142"/>
      <c r="AF19" s="88"/>
      <c r="AG19" s="88"/>
      <c r="AH19" s="97"/>
      <c r="AI19" s="6" t="str">
        <f>$L$21</f>
        <v>Schlechtingen/Eiteneuer/Weschenbach</v>
      </c>
      <c r="AJ19" s="108"/>
      <c r="AK19" s="108"/>
      <c r="AL19" s="108"/>
      <c r="AM19" s="7">
        <f>IF(AJ19&gt;AJ18,1,0)+IF(AK19&gt;AK18,1,0)+IF(AL19&gt;AL18,1,0)</f>
        <v>0</v>
      </c>
      <c r="AN19" s="98"/>
    </row>
    <row r="20" spans="1:40" s="3" customFormat="1" ht="34.9" customHeight="1" thickTop="1" thickBot="1">
      <c r="A20" s="116"/>
      <c r="B20" s="88"/>
      <c r="C20" s="88"/>
      <c r="D20" s="88"/>
      <c r="E20" s="88"/>
      <c r="F20" s="88"/>
      <c r="G20" s="88"/>
      <c r="H20" s="88"/>
      <c r="I20" s="88"/>
      <c r="J20" s="88"/>
      <c r="K20" s="105"/>
      <c r="L20" s="106"/>
      <c r="M20" s="106"/>
      <c r="N20" s="106"/>
      <c r="O20" s="106"/>
      <c r="P20" s="115"/>
      <c r="Q20" s="115"/>
      <c r="R20" s="111"/>
      <c r="S20" s="92"/>
      <c r="T20" s="92"/>
      <c r="U20" s="92"/>
      <c r="V20" s="92"/>
      <c r="W20" s="88"/>
      <c r="X20" s="134" t="s">
        <v>17</v>
      </c>
      <c r="Y20" s="134"/>
      <c r="Z20" s="134"/>
      <c r="AA20" s="134"/>
      <c r="AB20" s="134"/>
      <c r="AC20" s="134"/>
      <c r="AD20" s="134"/>
      <c r="AE20" s="134"/>
      <c r="AF20" s="88"/>
      <c r="AG20" s="88"/>
      <c r="AH20" s="88"/>
      <c r="AI20" s="88"/>
      <c r="AJ20" s="115"/>
      <c r="AK20" s="115"/>
      <c r="AL20" s="115"/>
      <c r="AM20" s="88"/>
      <c r="AN20" s="98"/>
    </row>
    <row r="21" spans="1:40" s="3" customFormat="1" ht="34.9" customHeight="1" thickTop="1" thickBot="1">
      <c r="A21" s="116"/>
      <c r="B21" s="88"/>
      <c r="C21" s="88"/>
      <c r="D21" s="88"/>
      <c r="E21" s="88"/>
      <c r="F21" s="88"/>
      <c r="G21" s="88"/>
      <c r="H21" s="88"/>
      <c r="I21" s="88"/>
      <c r="J21" s="88"/>
      <c r="K21" s="105" t="s">
        <v>18</v>
      </c>
      <c r="L21" s="129" t="s">
        <v>21</v>
      </c>
      <c r="M21" s="130"/>
      <c r="N21" s="130"/>
      <c r="O21" s="130"/>
      <c r="P21" s="130"/>
      <c r="Q21" s="130"/>
      <c r="R21" s="131"/>
      <c r="S21" s="88"/>
      <c r="T21" s="88"/>
      <c r="U21" s="88"/>
      <c r="V21" s="88"/>
      <c r="W21" s="88"/>
      <c r="X21" s="140" t="str">
        <f>$J$12</f>
        <v>Schlechtingen/Eiteneuer/Weschenbach</v>
      </c>
      <c r="Y21" s="141"/>
      <c r="Z21" s="141"/>
      <c r="AA21" s="141"/>
      <c r="AB21" s="141"/>
      <c r="AC21" s="141"/>
      <c r="AD21" s="141"/>
      <c r="AE21" s="142"/>
      <c r="AF21" s="88"/>
      <c r="AG21" s="88"/>
      <c r="AH21" s="97"/>
      <c r="AI21" s="27" t="str">
        <f>$L$17</f>
        <v>Morwinsky/Eter/Weinert</v>
      </c>
      <c r="AJ21" s="107"/>
      <c r="AK21" s="107"/>
      <c r="AL21" s="107"/>
      <c r="AM21" s="5">
        <f>IF(AJ21&gt;AJ22,1,0)+IF(AK21&gt;AK22,1,0)+IF(AL21&gt;AL22,1,0)</f>
        <v>0</v>
      </c>
      <c r="AN21" s="98"/>
    </row>
    <row r="22" spans="1:40" s="3" customFormat="1" ht="34.9" customHeight="1" thickTop="1" thickBot="1">
      <c r="A22" s="116"/>
      <c r="B22" s="88"/>
      <c r="C22" s="88"/>
      <c r="D22" s="88"/>
      <c r="E22" s="88"/>
      <c r="F22" s="88"/>
      <c r="G22" s="88"/>
      <c r="H22" s="88"/>
      <c r="I22" s="88"/>
      <c r="J22" s="88"/>
      <c r="K22" s="84"/>
      <c r="L22" s="84"/>
      <c r="M22" s="84"/>
      <c r="N22" s="84"/>
      <c r="O22" s="84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103"/>
      <c r="AA22" s="103"/>
      <c r="AB22" s="103"/>
      <c r="AC22" s="103"/>
      <c r="AD22" s="88"/>
      <c r="AE22" s="88"/>
      <c r="AF22" s="88"/>
      <c r="AG22" s="88"/>
      <c r="AH22" s="88"/>
      <c r="AI22" s="6" t="str">
        <f>$L$19</f>
        <v>Oberdellmann/Krause</v>
      </c>
      <c r="AJ22" s="108"/>
      <c r="AK22" s="108"/>
      <c r="AL22" s="108"/>
      <c r="AM22" s="7">
        <f>IF(AJ22&gt;AJ21,1,0)+IF(AK22&gt;AK21,1,0)+IF(AL22&gt;AL21,1,0)</f>
        <v>0</v>
      </c>
      <c r="AN22" s="98"/>
    </row>
    <row r="23" spans="1:40" ht="34.9" customHeight="1" thickBot="1">
      <c r="A23" s="101"/>
      <c r="B23" s="1"/>
      <c r="C23" s="1"/>
      <c r="D23" s="1"/>
      <c r="E23" s="1"/>
      <c r="F23" s="1"/>
      <c r="G23" s="1"/>
      <c r="H23" s="1"/>
      <c r="I23" s="1"/>
      <c r="J23" s="1"/>
      <c r="K23" s="117" t="s">
        <v>16</v>
      </c>
      <c r="L23" s="118"/>
      <c r="M23" s="118"/>
      <c r="N23" s="118"/>
      <c r="O23" s="118"/>
      <c r="P23" s="118"/>
      <c r="Q23" s="99"/>
      <c r="R23" s="121"/>
      <c r="S23" s="121"/>
      <c r="T23" s="121"/>
      <c r="U23" s="121"/>
      <c r="V23" s="121"/>
      <c r="W23" s="104"/>
      <c r="X23" s="101"/>
      <c r="Y23" s="112"/>
      <c r="Z23" s="135"/>
      <c r="AA23" s="136"/>
      <c r="AB23" s="136"/>
      <c r="AC23" s="136"/>
      <c r="AD23" s="136"/>
      <c r="AE23" s="113"/>
      <c r="AF23" s="113"/>
      <c r="AG23" s="113"/>
      <c r="AH23" s="121"/>
      <c r="AI23" s="121"/>
      <c r="AJ23" s="121"/>
      <c r="AK23" s="121"/>
      <c r="AL23" s="121"/>
      <c r="AM23" s="122"/>
      <c r="AN23" s="110"/>
    </row>
  </sheetData>
  <sheetProtection password="E760" sheet="1" objects="1" scenarios="1"/>
  <customSheetViews>
    <customSheetView guid="{7BF54B68-3C5D-4234-B158-ABDC759C8A89}" showGridLines="0" fitToPage="1" hiddenColumns="1" topLeftCell="A16">
      <selection activeCell="K23" sqref="K23:P23"/>
      <pageMargins left="0" right="0" top="0" bottom="0" header="0" footer="0"/>
      <printOptions horizontalCentered="1" verticalCentered="1"/>
      <pageSetup paperSize="9" scale="60" orientation="landscape" horizontalDpi="300" verticalDpi="300" r:id="rId1"/>
      <headerFooter alignWithMargins="0"/>
    </customSheetView>
  </customSheetViews>
  <mergeCells count="29">
    <mergeCell ref="L2:AI2"/>
    <mergeCell ref="AJ4:AJ5"/>
    <mergeCell ref="AK4:AK5"/>
    <mergeCell ref="X21:AE21"/>
    <mergeCell ref="X14:AE14"/>
    <mergeCell ref="X16:AE16"/>
    <mergeCell ref="X18:AE18"/>
    <mergeCell ref="L14:R14"/>
    <mergeCell ref="AD8:AF8"/>
    <mergeCell ref="X15:AE15"/>
    <mergeCell ref="X17:AE17"/>
    <mergeCell ref="X19:AE19"/>
    <mergeCell ref="AA8:AC8"/>
    <mergeCell ref="K23:P23"/>
    <mergeCell ref="AM4:AM5"/>
    <mergeCell ref="AH23:AM23"/>
    <mergeCell ref="R6:T8"/>
    <mergeCell ref="U6:W8"/>
    <mergeCell ref="L15:R15"/>
    <mergeCell ref="X8:Z8"/>
    <mergeCell ref="L17:R17"/>
    <mergeCell ref="L19:R19"/>
    <mergeCell ref="L21:R21"/>
    <mergeCell ref="X20:AE20"/>
    <mergeCell ref="AL4:AL5"/>
    <mergeCell ref="R23:V23"/>
    <mergeCell ref="Z23:AD23"/>
    <mergeCell ref="L6:N8"/>
    <mergeCell ref="O6:Q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Online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4er-Gr 2GwS</vt:lpstr>
    </vt:vector>
  </TitlesOfParts>
  <Company>TK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Black Edition</cp:lastModifiedBy>
  <cp:revision/>
  <cp:lastPrinted>2017-08-31T14:14:08Z</cp:lastPrinted>
  <dcterms:created xsi:type="dcterms:W3CDTF">2003-05-29T07:58:03Z</dcterms:created>
  <dcterms:modified xsi:type="dcterms:W3CDTF">2017-08-31T14:14:18Z</dcterms:modified>
</cp:coreProperties>
</file>